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395" windowHeight="10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<sst xmlns="http://schemas.openxmlformats.org/spreadsheetml/2006/main" count="10" uniqueCount="10">
  <si>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Month</t>
  </si>
  <si>
    <t>Period</t>
  </si>
  <si>
    <t>Demand</t>
  </si>
  <si>
    <t>Unadjusted Regression Forecast</t>
  </si>
  <si>
    <t>Monthly Seasonal Index</t>
  </si>
  <si>
    <t>New Forecast Error</t>
  </si>
  <si>
    <t>Demand/
Forecast (raw seasonal index)</t>
  </si>
  <si>
    <t>Adjusted Regression Forecast (forecast * SI)</t>
  </si>
  <si>
    <t>Forecast Error</t>
  </si>
  <si>
    <t>FORECAST MODEL: Forecasted demand = 98.71 + 8.22 * Period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</si>
</sst>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0_);_(* \(#,##0.000\);_(* &quot;-&quot;??_);_(@_)"/>
    <numFmt numFmtId="166" formatCode="_(* #,##0.000_);_(* \(#,##0.000\);_(* &quot;-&quot;???_);_(@_)"/>
    <numFmt numFmtId="167" formatCode="_(* #,##0.0_);_(* \(#,##0.0\);_(* &quot;-&quot;??_);_(@_)"/>
    <numFmt numFmtId="168" formatCode="_(* #,##0.0_);_(* \(#,##0.0\);_(* &quot;-&quot;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2"/>
      <name val="Arial"/>
      <family val="0"/>
    </font>
    <font>
      <b/>
      <sz val="14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165" fontId="0" fillId="0" borderId="0" xfId="15" applyNumberFormat="1" applyAlignment="1">
      <alignment horizontal="right"/>
    </xf>
    <xf numFmtId="0" fontId="1" fillId="0" borderId="0" xfId="0" applyFont="1" applyAlignment="1">
      <alignment wrapText="1"/>
    </xf>
    <xf numFmtId="167" fontId="0" fillId="0" borderId="0" xfId="0" applyNumberFormat="1" applyAlignment="1">
      <alignment horizontal="right"/>
    </xf>
    <xf numFmtId="17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165" fontId="0" fillId="0" borderId="1" xfId="15" applyNumberForma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Forecast &amp; Actual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Demand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Sheet1!$A$3:$A$26</c:f>
              <c:strCache/>
            </c:strRef>
          </c:cat>
          <c:val>
            <c:numRef>
              <c:f>Sheet1!$C$3:$C$26</c:f>
              <c:numCache/>
            </c:numRef>
          </c:val>
          <c:smooth val="0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Unadjusted Regression Forecast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Sheet1!$A$3:$A$26</c:f>
              <c:strCache/>
            </c:strRef>
          </c:cat>
          <c:val>
            <c:numRef>
              <c:f>Sheet1!$D$3:$D$26</c:f>
              <c:numCache/>
            </c:numRef>
          </c:val>
          <c:smooth val="0"/>
        </c:ser>
        <c:ser>
          <c:idx val="2"/>
          <c:order val="2"/>
          <c:tx>
            <c:strRef>
              <c:f>Sheet1!$H$2</c:f>
              <c:strCache>
                <c:ptCount val="1"/>
                <c:pt idx="0">
                  <c:v>Adjusted Regression Forecast (forecast * SI)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Sheet1!$A$3:$A$26</c:f>
              <c:strCache/>
            </c:strRef>
          </c:cat>
          <c:val>
            <c:numRef>
              <c:f>Sheet1!$H$3:$H$26</c:f>
              <c:numCache/>
            </c:numRef>
          </c:val>
          <c:smooth val="0"/>
        </c:ser>
        <c:axId val="27802832"/>
        <c:axId val="48898897"/>
      </c:lineChart>
      <c:dateAx>
        <c:axId val="27802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98897"/>
        <c:crosses val="autoZero"/>
        <c:auto val="0"/>
        <c:noMultiLvlLbl val="0"/>
      </c:dateAx>
      <c:valAx>
        <c:axId val="488988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802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6</xdr:col>
      <xdr:colOff>104775</xdr:colOff>
      <xdr:row>3</xdr:row>
      <xdr:rowOff>9525</xdr:rowOff>
    </xdr:to>
    <xdr:sp>
      <xdr:nvSpPr>
        <xdr:cNvPr id="1" name="Oval 1"/>
        <xdr:cNvSpPr>
          <a:spLocks/>
        </xdr:cNvSpPr>
      </xdr:nvSpPr>
      <xdr:spPr>
        <a:xfrm>
          <a:off x="3571875" y="971550"/>
          <a:ext cx="8191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13</xdr:row>
      <xdr:rowOff>152400</xdr:rowOff>
    </xdr:from>
    <xdr:to>
      <xdr:col>6</xdr:col>
      <xdr:colOff>95250</xdr:colOff>
      <xdr:row>15</xdr:row>
      <xdr:rowOff>0</xdr:rowOff>
    </xdr:to>
    <xdr:sp>
      <xdr:nvSpPr>
        <xdr:cNvPr id="2" name="Oval 2"/>
        <xdr:cNvSpPr>
          <a:spLocks/>
        </xdr:cNvSpPr>
      </xdr:nvSpPr>
      <xdr:spPr>
        <a:xfrm>
          <a:off x="3562350" y="2905125"/>
          <a:ext cx="8191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3</xdr:row>
      <xdr:rowOff>0</xdr:rowOff>
    </xdr:from>
    <xdr:to>
      <xdr:col>6</xdr:col>
      <xdr:colOff>276225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267200" y="1133475"/>
          <a:ext cx="295275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2</xdr:row>
      <xdr:rowOff>95250</xdr:rowOff>
    </xdr:from>
    <xdr:to>
      <xdr:col>6</xdr:col>
      <xdr:colOff>257175</xdr:colOff>
      <xdr:row>2</xdr:row>
      <xdr:rowOff>95250</xdr:rowOff>
    </xdr:to>
    <xdr:sp>
      <xdr:nvSpPr>
        <xdr:cNvPr id="4" name="Line 4"/>
        <xdr:cNvSpPr>
          <a:spLocks/>
        </xdr:cNvSpPr>
      </xdr:nvSpPr>
      <xdr:spPr>
        <a:xfrm>
          <a:off x="4391025" y="10668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26</xdr:row>
      <xdr:rowOff>85725</xdr:rowOff>
    </xdr:from>
    <xdr:to>
      <xdr:col>8</xdr:col>
      <xdr:colOff>647700</xdr:colOff>
      <xdr:row>51</xdr:row>
      <xdr:rowOff>0</xdr:rowOff>
    </xdr:to>
    <xdr:graphicFrame>
      <xdr:nvGraphicFramePr>
        <xdr:cNvPr id="5" name="Chart 5"/>
        <xdr:cNvGraphicFramePr/>
      </xdr:nvGraphicFramePr>
      <xdr:xfrm>
        <a:off x="123825" y="4943475"/>
        <a:ext cx="62388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7">
      <selection activeCell="G16" sqref="G16"/>
    </sheetView>
  </sheetViews>
  <sheetFormatPr defaultColWidth="9.140625" defaultRowHeight="12.75"/>
  <cols>
    <col min="1" max="9" width="10.7109375" style="1" customWidth="1"/>
  </cols>
  <sheetData>
    <row r="1" ht="12.75">
      <c r="A1" s="3" t="s">
        <v>9</v>
      </c>
    </row>
    <row r="2" spans="1:9" s="6" customFormat="1" ht="63.75">
      <c r="A2" s="13" t="s">
        <v>0</v>
      </c>
      <c r="B2" s="13" t="s">
        <v>1</v>
      </c>
      <c r="C2" s="13" t="s">
        <v>2</v>
      </c>
      <c r="D2" s="13" t="s">
        <v>3</v>
      </c>
      <c r="E2" s="13" t="s">
        <v>8</v>
      </c>
      <c r="F2" s="13" t="s">
        <v>6</v>
      </c>
      <c r="G2" s="13" t="s">
        <v>4</v>
      </c>
      <c r="H2" s="13" t="s">
        <v>7</v>
      </c>
      <c r="I2" s="13" t="s">
        <v>5</v>
      </c>
    </row>
    <row r="3" spans="1:9" ht="12.75">
      <c r="A3" s="2">
        <v>37987</v>
      </c>
      <c r="B3" s="1">
        <v>1</v>
      </c>
      <c r="C3" s="1">
        <v>51</v>
      </c>
      <c r="D3" s="4">
        <f>98.71+(8.22*B3)</f>
        <v>106.92999999999999</v>
      </c>
      <c r="E3" s="4">
        <f>D3-C3</f>
        <v>55.92999999999999</v>
      </c>
      <c r="F3" s="5">
        <f>C3/D3</f>
        <v>0.4769475357710652</v>
      </c>
      <c r="G3" s="5">
        <f>(F3+F15)/2</f>
        <v>0.5108870577624602</v>
      </c>
      <c r="H3" s="7">
        <f>D3*G3</f>
        <v>54.62915308653987</v>
      </c>
      <c r="I3" s="7">
        <f>H3-C3</f>
        <v>3.6291530865398727</v>
      </c>
    </row>
    <row r="4" spans="1:9" ht="12.75">
      <c r="A4" s="2">
        <v>38018</v>
      </c>
      <c r="B4" s="1">
        <v>2</v>
      </c>
      <c r="C4" s="1">
        <v>67</v>
      </c>
      <c r="D4" s="4">
        <f aca="true" t="shared" si="0" ref="D4:D26">98.71+(8.22*B4)</f>
        <v>115.14999999999999</v>
      </c>
      <c r="E4" s="4">
        <f aca="true" t="shared" si="1" ref="E4:E26">D4-C4</f>
        <v>48.14999999999999</v>
      </c>
      <c r="F4" s="5">
        <f aca="true" t="shared" si="2" ref="F4:F26">C4/D4</f>
        <v>0.5818497611810682</v>
      </c>
      <c r="G4" s="5">
        <f aca="true" t="shared" si="3" ref="G4:G14">(F4+F16)/2</f>
        <v>0.6113327574790696</v>
      </c>
      <c r="H4" s="7">
        <f aca="true" t="shared" si="4" ref="H4:H26">D4*G4</f>
        <v>70.39496702371486</v>
      </c>
      <c r="I4" s="7">
        <f aca="true" t="shared" si="5" ref="I4:I26">H4-C4</f>
        <v>3.3949670237148553</v>
      </c>
    </row>
    <row r="5" spans="1:9" ht="12.75">
      <c r="A5" s="2">
        <v>38047</v>
      </c>
      <c r="B5" s="1">
        <v>3</v>
      </c>
      <c r="C5" s="1">
        <v>65</v>
      </c>
      <c r="D5" s="4">
        <f t="shared" si="0"/>
        <v>123.37</v>
      </c>
      <c r="E5" s="4">
        <f t="shared" si="1"/>
        <v>58.370000000000005</v>
      </c>
      <c r="F5" s="5">
        <f t="shared" si="2"/>
        <v>0.5268703898840885</v>
      </c>
      <c r="G5" s="5">
        <f t="shared" si="3"/>
        <v>0.6935959985094511</v>
      </c>
      <c r="H5" s="7">
        <f t="shared" si="4"/>
        <v>85.56893833611099</v>
      </c>
      <c r="I5" s="7">
        <f t="shared" si="5"/>
        <v>20.56893833611099</v>
      </c>
    </row>
    <row r="6" spans="1:9" ht="12.75">
      <c r="A6" s="2">
        <v>38078</v>
      </c>
      <c r="B6" s="1">
        <v>4</v>
      </c>
      <c r="C6" s="1">
        <v>129</v>
      </c>
      <c r="D6" s="4">
        <f t="shared" si="0"/>
        <v>131.59</v>
      </c>
      <c r="E6" s="4">
        <f t="shared" si="1"/>
        <v>2.5900000000000034</v>
      </c>
      <c r="F6" s="5">
        <f t="shared" si="2"/>
        <v>0.9803176533171213</v>
      </c>
      <c r="G6" s="5">
        <f t="shared" si="3"/>
        <v>1.0330941522025818</v>
      </c>
      <c r="H6" s="7">
        <f t="shared" si="4"/>
        <v>135.94485948833776</v>
      </c>
      <c r="I6" s="7">
        <f t="shared" si="5"/>
        <v>6.944859488337755</v>
      </c>
    </row>
    <row r="7" spans="1:9" ht="12.75">
      <c r="A7" s="2">
        <v>38108</v>
      </c>
      <c r="B7" s="1">
        <v>5</v>
      </c>
      <c r="C7" s="1">
        <v>225</v>
      </c>
      <c r="D7" s="4">
        <f t="shared" si="0"/>
        <v>139.81</v>
      </c>
      <c r="E7" s="4">
        <f t="shared" si="1"/>
        <v>-85.19</v>
      </c>
      <c r="F7" s="5">
        <f t="shared" si="2"/>
        <v>1.6093269437093198</v>
      </c>
      <c r="G7" s="5">
        <f t="shared" si="3"/>
        <v>1.676963744448495</v>
      </c>
      <c r="H7" s="7">
        <f t="shared" si="4"/>
        <v>234.4563011113441</v>
      </c>
      <c r="I7" s="7">
        <f t="shared" si="5"/>
        <v>9.45630111134409</v>
      </c>
    </row>
    <row r="8" spans="1:9" ht="12.75">
      <c r="A8" s="2">
        <v>38139</v>
      </c>
      <c r="B8" s="1">
        <v>6</v>
      </c>
      <c r="C8" s="1">
        <v>272</v>
      </c>
      <c r="D8" s="4">
        <f t="shared" si="0"/>
        <v>148.03</v>
      </c>
      <c r="E8" s="4">
        <f t="shared" si="1"/>
        <v>-123.97</v>
      </c>
      <c r="F8" s="5">
        <f t="shared" si="2"/>
        <v>1.837465378639465</v>
      </c>
      <c r="G8" s="5">
        <f t="shared" si="3"/>
        <v>1.9058815116329444</v>
      </c>
      <c r="H8" s="7">
        <f t="shared" si="4"/>
        <v>282.12764016702477</v>
      </c>
      <c r="I8" s="7">
        <f t="shared" si="5"/>
        <v>10.127640167024765</v>
      </c>
    </row>
    <row r="9" spans="1:9" ht="12.75">
      <c r="A9" s="2">
        <v>38169</v>
      </c>
      <c r="B9" s="1">
        <v>7</v>
      </c>
      <c r="C9" s="1">
        <v>238</v>
      </c>
      <c r="D9" s="4">
        <f t="shared" si="0"/>
        <v>156.25</v>
      </c>
      <c r="E9" s="4">
        <f t="shared" si="1"/>
        <v>-81.75</v>
      </c>
      <c r="F9" s="5">
        <f t="shared" si="2"/>
        <v>1.5232</v>
      </c>
      <c r="G9" s="5">
        <f t="shared" si="3"/>
        <v>1.5874464435638904</v>
      </c>
      <c r="H9" s="7">
        <f t="shared" si="4"/>
        <v>248.03850680685787</v>
      </c>
      <c r="I9" s="7">
        <f t="shared" si="5"/>
        <v>10.038506806857868</v>
      </c>
    </row>
    <row r="10" spans="1:9" ht="12.75">
      <c r="A10" s="2">
        <v>38200</v>
      </c>
      <c r="B10" s="1">
        <v>8</v>
      </c>
      <c r="C10" s="1">
        <v>172</v>
      </c>
      <c r="D10" s="4">
        <f t="shared" si="0"/>
        <v>164.47</v>
      </c>
      <c r="E10" s="4">
        <f t="shared" si="1"/>
        <v>-7.530000000000001</v>
      </c>
      <c r="F10" s="5">
        <f t="shared" si="2"/>
        <v>1.0457834255487324</v>
      </c>
      <c r="G10" s="5">
        <f t="shared" si="3"/>
        <v>1.0644902837142771</v>
      </c>
      <c r="H10" s="7">
        <f t="shared" si="4"/>
        <v>175.07671696248715</v>
      </c>
      <c r="I10" s="7">
        <f t="shared" si="5"/>
        <v>3.076716962487154</v>
      </c>
    </row>
    <row r="11" spans="1:9" ht="12.75">
      <c r="A11" s="2">
        <v>38231</v>
      </c>
      <c r="B11" s="1">
        <v>9</v>
      </c>
      <c r="C11" s="1">
        <v>143</v>
      </c>
      <c r="D11" s="4">
        <f t="shared" si="0"/>
        <v>172.69</v>
      </c>
      <c r="E11" s="4">
        <f t="shared" si="1"/>
        <v>29.689999999999998</v>
      </c>
      <c r="F11" s="5">
        <f t="shared" si="2"/>
        <v>0.8280734263709537</v>
      </c>
      <c r="G11" s="5">
        <f t="shared" si="3"/>
        <v>0.8470887162813381</v>
      </c>
      <c r="H11" s="7">
        <f t="shared" si="4"/>
        <v>146.28375041462428</v>
      </c>
      <c r="I11" s="7">
        <f t="shared" si="5"/>
        <v>3.2837504146242793</v>
      </c>
    </row>
    <row r="12" spans="1:9" ht="12.75">
      <c r="A12" s="2">
        <v>38261</v>
      </c>
      <c r="B12" s="1">
        <v>10</v>
      </c>
      <c r="C12" s="1">
        <v>131</v>
      </c>
      <c r="D12" s="4">
        <f t="shared" si="0"/>
        <v>180.91</v>
      </c>
      <c r="E12" s="4">
        <f t="shared" si="1"/>
        <v>49.91</v>
      </c>
      <c r="F12" s="5">
        <f t="shared" si="2"/>
        <v>0.7241169642363606</v>
      </c>
      <c r="G12" s="5">
        <f t="shared" si="3"/>
        <v>0.7591251964805483</v>
      </c>
      <c r="H12" s="7">
        <f t="shared" si="4"/>
        <v>137.33333929529599</v>
      </c>
      <c r="I12" s="7">
        <f t="shared" si="5"/>
        <v>6.3333392952959855</v>
      </c>
    </row>
    <row r="13" spans="1:9" ht="12.75">
      <c r="A13" s="2">
        <v>38292</v>
      </c>
      <c r="B13" s="1">
        <v>11</v>
      </c>
      <c r="C13" s="1">
        <v>125</v>
      </c>
      <c r="D13" s="4">
        <f t="shared" si="0"/>
        <v>189.13</v>
      </c>
      <c r="E13" s="4">
        <f t="shared" si="1"/>
        <v>64.13</v>
      </c>
      <c r="F13" s="5">
        <f t="shared" si="2"/>
        <v>0.6609210595886428</v>
      </c>
      <c r="G13" s="5">
        <f t="shared" si="3"/>
        <v>0.6640602795945091</v>
      </c>
      <c r="H13" s="7">
        <f t="shared" si="4"/>
        <v>125.5937206797095</v>
      </c>
      <c r="I13" s="7">
        <f t="shared" si="5"/>
        <v>0.5937206797095058</v>
      </c>
    </row>
    <row r="14" spans="1:9" ht="12.75">
      <c r="A14" s="8">
        <v>38322</v>
      </c>
      <c r="B14" s="9">
        <v>12</v>
      </c>
      <c r="C14" s="9">
        <v>103</v>
      </c>
      <c r="D14" s="10">
        <f t="shared" si="0"/>
        <v>197.35000000000002</v>
      </c>
      <c r="E14" s="10">
        <f t="shared" si="1"/>
        <v>94.35000000000002</v>
      </c>
      <c r="F14" s="11">
        <f t="shared" si="2"/>
        <v>0.521915378768685</v>
      </c>
      <c r="G14" s="11">
        <f t="shared" si="3"/>
        <v>0.5396833220070663</v>
      </c>
      <c r="H14" s="12">
        <f t="shared" si="4"/>
        <v>106.50650359809454</v>
      </c>
      <c r="I14" s="12">
        <f t="shared" si="5"/>
        <v>3.5065035980945396</v>
      </c>
    </row>
    <row r="15" spans="1:9" ht="12.75">
      <c r="A15" s="2">
        <v>38353</v>
      </c>
      <c r="B15" s="1">
        <v>13</v>
      </c>
      <c r="C15" s="1">
        <v>112</v>
      </c>
      <c r="D15" s="4">
        <f t="shared" si="0"/>
        <v>205.57</v>
      </c>
      <c r="E15" s="4">
        <f t="shared" si="1"/>
        <v>93.57</v>
      </c>
      <c r="F15" s="5">
        <f t="shared" si="2"/>
        <v>0.5448265797538552</v>
      </c>
      <c r="G15" s="5">
        <f>G3</f>
        <v>0.5108870577624602</v>
      </c>
      <c r="H15" s="7">
        <f t="shared" si="4"/>
        <v>105.02305246422895</v>
      </c>
      <c r="I15" s="7">
        <f t="shared" si="5"/>
        <v>-6.976947535771046</v>
      </c>
    </row>
    <row r="16" spans="1:9" ht="12.75">
      <c r="A16" s="2">
        <v>38384</v>
      </c>
      <c r="B16" s="1">
        <v>14</v>
      </c>
      <c r="C16" s="1">
        <v>137</v>
      </c>
      <c r="D16" s="4">
        <f t="shared" si="0"/>
        <v>213.79000000000002</v>
      </c>
      <c r="E16" s="4">
        <f t="shared" si="1"/>
        <v>76.79000000000002</v>
      </c>
      <c r="F16" s="5">
        <f t="shared" si="2"/>
        <v>0.6408157537770709</v>
      </c>
      <c r="G16" s="5">
        <f aca="true" t="shared" si="6" ref="G16:G26">G4</f>
        <v>0.6113327574790696</v>
      </c>
      <c r="H16" s="7">
        <f t="shared" si="4"/>
        <v>130.69683022145028</v>
      </c>
      <c r="I16" s="7">
        <f t="shared" si="5"/>
        <v>-6.303169778549716</v>
      </c>
    </row>
    <row r="17" spans="1:9" ht="12.75">
      <c r="A17" s="2">
        <v>38412</v>
      </c>
      <c r="B17" s="1">
        <v>15</v>
      </c>
      <c r="C17" s="1">
        <v>191</v>
      </c>
      <c r="D17" s="4">
        <f t="shared" si="0"/>
        <v>222.01</v>
      </c>
      <c r="E17" s="4">
        <f t="shared" si="1"/>
        <v>31.00999999999999</v>
      </c>
      <c r="F17" s="5">
        <f t="shared" si="2"/>
        <v>0.8603216071348138</v>
      </c>
      <c r="G17" s="5">
        <f t="shared" si="6"/>
        <v>0.6935959985094511</v>
      </c>
      <c r="H17" s="7">
        <f t="shared" si="4"/>
        <v>153.98524762908323</v>
      </c>
      <c r="I17" s="7">
        <f t="shared" si="5"/>
        <v>-37.01475237091677</v>
      </c>
    </row>
    <row r="18" spans="1:9" ht="12.75">
      <c r="A18" s="2">
        <v>38443</v>
      </c>
      <c r="B18" s="1">
        <v>16</v>
      </c>
      <c r="C18" s="1">
        <v>250</v>
      </c>
      <c r="D18" s="4">
        <f t="shared" si="0"/>
        <v>230.23000000000002</v>
      </c>
      <c r="E18" s="4">
        <f t="shared" si="1"/>
        <v>-19.769999999999982</v>
      </c>
      <c r="F18" s="5">
        <f t="shared" si="2"/>
        <v>1.0858706510880423</v>
      </c>
      <c r="G18" s="5">
        <f t="shared" si="6"/>
        <v>1.0330941522025818</v>
      </c>
      <c r="H18" s="7">
        <f t="shared" si="4"/>
        <v>237.84926666160044</v>
      </c>
      <c r="I18" s="7">
        <f t="shared" si="5"/>
        <v>-12.150733338399561</v>
      </c>
    </row>
    <row r="19" spans="1:9" ht="12.75">
      <c r="A19" s="2">
        <v>38473</v>
      </c>
      <c r="B19" s="1">
        <v>17</v>
      </c>
      <c r="C19" s="1">
        <v>416</v>
      </c>
      <c r="D19" s="4">
        <f t="shared" si="0"/>
        <v>238.45</v>
      </c>
      <c r="E19" s="4">
        <f t="shared" si="1"/>
        <v>-177.55</v>
      </c>
      <c r="F19" s="5">
        <f t="shared" si="2"/>
        <v>1.7446005451876705</v>
      </c>
      <c r="G19" s="5">
        <f t="shared" si="6"/>
        <v>1.676963744448495</v>
      </c>
      <c r="H19" s="7">
        <f t="shared" si="4"/>
        <v>399.8720048637436</v>
      </c>
      <c r="I19" s="7">
        <f t="shared" si="5"/>
        <v>-16.127995136256402</v>
      </c>
    </row>
    <row r="20" spans="1:9" ht="12.75">
      <c r="A20" s="2">
        <v>38504</v>
      </c>
      <c r="B20" s="1">
        <v>18</v>
      </c>
      <c r="C20" s="1">
        <v>487</v>
      </c>
      <c r="D20" s="4">
        <f t="shared" si="0"/>
        <v>246.67000000000002</v>
      </c>
      <c r="E20" s="4">
        <f t="shared" si="1"/>
        <v>-240.32999999999998</v>
      </c>
      <c r="F20" s="5">
        <f t="shared" si="2"/>
        <v>1.9742976446264238</v>
      </c>
      <c r="G20" s="5">
        <f t="shared" si="6"/>
        <v>1.9058815116329444</v>
      </c>
      <c r="H20" s="7">
        <f t="shared" si="4"/>
        <v>470.12379247449843</v>
      </c>
      <c r="I20" s="7">
        <f t="shared" si="5"/>
        <v>-16.87620752550157</v>
      </c>
    </row>
    <row r="21" spans="1:9" ht="12.75">
      <c r="A21" s="2">
        <v>38534</v>
      </c>
      <c r="B21" s="1">
        <v>19</v>
      </c>
      <c r="C21" s="1">
        <v>421</v>
      </c>
      <c r="D21" s="4">
        <f t="shared" si="0"/>
        <v>254.89</v>
      </c>
      <c r="E21" s="4">
        <f t="shared" si="1"/>
        <v>-166.11</v>
      </c>
      <c r="F21" s="5">
        <f t="shared" si="2"/>
        <v>1.6516928871277807</v>
      </c>
      <c r="G21" s="5">
        <f t="shared" si="6"/>
        <v>1.5874464435638904</v>
      </c>
      <c r="H21" s="7">
        <f t="shared" si="4"/>
        <v>404.624224</v>
      </c>
      <c r="I21" s="7">
        <f t="shared" si="5"/>
        <v>-16.375775999999973</v>
      </c>
    </row>
    <row r="22" spans="1:9" ht="12.75">
      <c r="A22" s="2">
        <v>38565</v>
      </c>
      <c r="B22" s="1">
        <v>20</v>
      </c>
      <c r="C22" s="1">
        <v>285</v>
      </c>
      <c r="D22" s="4">
        <f t="shared" si="0"/>
        <v>263.11</v>
      </c>
      <c r="E22" s="4">
        <f t="shared" si="1"/>
        <v>-21.889999999999986</v>
      </c>
      <c r="F22" s="5">
        <f t="shared" si="2"/>
        <v>1.083197141879822</v>
      </c>
      <c r="G22" s="5">
        <f t="shared" si="6"/>
        <v>1.0644902837142771</v>
      </c>
      <c r="H22" s="7">
        <f t="shared" si="4"/>
        <v>280.0780385480635</v>
      </c>
      <c r="I22" s="7">
        <f t="shared" si="5"/>
        <v>-4.921961451936511</v>
      </c>
    </row>
    <row r="23" spans="1:9" ht="12.75">
      <c r="A23" s="2">
        <v>38596</v>
      </c>
      <c r="B23" s="1">
        <v>21</v>
      </c>
      <c r="C23" s="1">
        <v>235</v>
      </c>
      <c r="D23" s="4">
        <f t="shared" si="0"/>
        <v>271.33</v>
      </c>
      <c r="E23" s="4">
        <f t="shared" si="1"/>
        <v>36.329999999999984</v>
      </c>
      <c r="F23" s="5">
        <f t="shared" si="2"/>
        <v>0.8661040061917223</v>
      </c>
      <c r="G23" s="5">
        <f t="shared" si="6"/>
        <v>0.8470887162813381</v>
      </c>
      <c r="H23" s="7">
        <f t="shared" si="4"/>
        <v>229.84058138861545</v>
      </c>
      <c r="I23" s="7">
        <f t="shared" si="5"/>
        <v>-5.159418611384552</v>
      </c>
    </row>
    <row r="24" spans="1:9" ht="12.75">
      <c r="A24" s="2">
        <v>38626</v>
      </c>
      <c r="B24" s="1">
        <v>22</v>
      </c>
      <c r="C24" s="1">
        <v>222</v>
      </c>
      <c r="D24" s="4">
        <f t="shared" si="0"/>
        <v>279.55</v>
      </c>
      <c r="E24" s="4">
        <f t="shared" si="1"/>
        <v>57.55000000000001</v>
      </c>
      <c r="F24" s="5">
        <f t="shared" si="2"/>
        <v>0.7941334287247361</v>
      </c>
      <c r="G24" s="5">
        <f t="shared" si="6"/>
        <v>0.7591251964805483</v>
      </c>
      <c r="H24" s="7">
        <f t="shared" si="4"/>
        <v>212.2134486761373</v>
      </c>
      <c r="I24" s="7">
        <f t="shared" si="5"/>
        <v>-9.78655132386271</v>
      </c>
    </row>
    <row r="25" spans="1:9" ht="12.75">
      <c r="A25" s="2">
        <v>38657</v>
      </c>
      <c r="B25" s="1">
        <v>23</v>
      </c>
      <c r="C25" s="1">
        <v>192</v>
      </c>
      <c r="D25" s="4">
        <f t="shared" si="0"/>
        <v>287.77</v>
      </c>
      <c r="E25" s="4">
        <f t="shared" si="1"/>
        <v>95.76999999999998</v>
      </c>
      <c r="F25" s="5">
        <f t="shared" si="2"/>
        <v>0.6671994996003754</v>
      </c>
      <c r="G25" s="5">
        <f t="shared" si="6"/>
        <v>0.6640602795945091</v>
      </c>
      <c r="H25" s="7">
        <f t="shared" si="4"/>
        <v>191.09662665891187</v>
      </c>
      <c r="I25" s="7">
        <f t="shared" si="5"/>
        <v>-0.9033733410881268</v>
      </c>
    </row>
    <row r="26" spans="1:9" ht="12.75">
      <c r="A26" s="2">
        <v>38687</v>
      </c>
      <c r="B26" s="1">
        <v>24</v>
      </c>
      <c r="C26" s="1">
        <v>165</v>
      </c>
      <c r="D26" s="4">
        <f t="shared" si="0"/>
        <v>295.99</v>
      </c>
      <c r="E26" s="4">
        <f t="shared" si="1"/>
        <v>130.99</v>
      </c>
      <c r="F26" s="5">
        <f t="shared" si="2"/>
        <v>0.5574512652454474</v>
      </c>
      <c r="G26" s="5">
        <f t="shared" si="6"/>
        <v>0.5396833220070663</v>
      </c>
      <c r="H26" s="7">
        <f t="shared" si="4"/>
        <v>159.74086648087155</v>
      </c>
      <c r="I26" s="7">
        <f t="shared" si="5"/>
        <v>-5.259133519128454</v>
      </c>
    </row>
  </sheetData>
  <printOptions/>
  <pageMargins left="0.25" right="0.25" top="0.25" bottom="0.25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Knapp</dc:creator>
  <cp:keywords/>
  <dc:description/>
  <cp:lastModifiedBy>Karl Knapp</cp:lastModifiedBy>
  <cp:lastPrinted>2007-11-06T15:39:23Z</cp:lastPrinted>
  <dcterms:created xsi:type="dcterms:W3CDTF">2007-11-06T15:20:08Z</dcterms:created>
  <dcterms:modified xsi:type="dcterms:W3CDTF">2007-11-06T15:39:28Z</dcterms:modified>
  <cp:category/>
  <cp:version/>
  <cp:contentType/>
  <cp:contentStatus/>
</cp:coreProperties>
</file>